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lic\OneDrive\Desktop\Log Entries\"/>
    </mc:Choice>
  </mc:AlternateContent>
  <xr:revisionPtr revIDLastSave="0" documentId="13_ncr:1_{5EF49B06-285B-4B34-BC24-6E2D40C273E2}" xr6:coauthVersionLast="47" xr6:coauthVersionMax="47" xr10:uidLastSave="{00000000-0000-0000-0000-000000000000}"/>
  <bookViews>
    <workbookView xWindow="-120" yWindow="-120" windowWidth="19440" windowHeight="11520" xr2:uid="{00000000-000D-0000-FFFF-FFFF00000000}"/>
  </bookViews>
  <sheets>
    <sheet name="Sheet3" sheetId="3" r:id="rId1"/>
    <sheet name="equipment list" sheetId="4" r:id="rId2"/>
  </sheets>
  <calcPr calcId="191029"/>
</workbook>
</file>

<file path=xl/calcChain.xml><?xml version="1.0" encoding="utf-8"?>
<calcChain xmlns="http://schemas.openxmlformats.org/spreadsheetml/2006/main">
  <c r="E22" i="3" l="1"/>
  <c r="D26" i="3" s="1"/>
  <c r="E18" i="3"/>
  <c r="C18" i="3"/>
  <c r="C22" i="3"/>
  <c r="D24" i="3" s="1"/>
  <c r="D18" i="3"/>
  <c r="E20" i="3"/>
  <c r="C52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D6" i="4"/>
  <c r="E52" i="4" l="1"/>
  <c r="D52" i="4" s="1"/>
  <c r="D22" i="3"/>
  <c r="D25" i="3" s="1"/>
  <c r="C15" i="3" l="1"/>
  <c r="C29" i="3" l="1"/>
  <c r="E10" i="3"/>
  <c r="E12" i="3"/>
  <c r="E8" i="3"/>
  <c r="E15" i="3" l="1"/>
  <c r="D15" i="3" l="1"/>
</calcChain>
</file>

<file path=xl/sharedStrings.xml><?xml version="1.0" encoding="utf-8"?>
<sst xmlns="http://schemas.openxmlformats.org/spreadsheetml/2006/main" count="94" uniqueCount="81">
  <si>
    <t>Weight</t>
  </si>
  <si>
    <t>Arm</t>
  </si>
  <si>
    <t>Reg. No</t>
  </si>
  <si>
    <t>Model</t>
  </si>
  <si>
    <t>Serial No.</t>
  </si>
  <si>
    <t>Pounds</t>
  </si>
  <si>
    <t>Inches</t>
  </si>
  <si>
    <t>Moments</t>
  </si>
  <si>
    <t>Inch/Pounds</t>
  </si>
  <si>
    <t>New Total:</t>
  </si>
  <si>
    <t>A. New Empty Weight</t>
  </si>
  <si>
    <t>B. New Empty CG</t>
  </si>
  <si>
    <t>C. New Empty Weight CG Moment</t>
  </si>
  <si>
    <t>For aircraft loading, see instructions in Weight and Balance Section of the Aircraft Flight Manual.</t>
  </si>
  <si>
    <t>Weight and Balance</t>
  </si>
  <si>
    <t>Date:</t>
  </si>
  <si>
    <t>This new weight and balance information superseads all previous weight and balance data</t>
  </si>
  <si>
    <t>A&amp;P 3421289</t>
  </si>
  <si>
    <t>Mario Filice</t>
  </si>
  <si>
    <t>Left Main</t>
  </si>
  <si>
    <t>Right Main</t>
  </si>
  <si>
    <t>N97398</t>
  </si>
  <si>
    <t>Equipment List / calculated W&amp;B</t>
  </si>
  <si>
    <t>Cessna</t>
  </si>
  <si>
    <t>182Q</t>
  </si>
  <si>
    <t>W&amp;B dated: 02/20/2018</t>
  </si>
  <si>
    <t>Prior values:</t>
  </si>
  <si>
    <t>Removed:</t>
  </si>
  <si>
    <t>DME 890</t>
  </si>
  <si>
    <t>Audio panel CP-136M</t>
  </si>
  <si>
    <t>SPA intercom</t>
  </si>
  <si>
    <t>GDL 82 UAT</t>
  </si>
  <si>
    <t xml:space="preserve">#1 NAV/COM MK12E </t>
  </si>
  <si>
    <t>#2 NAV/COM MK12E</t>
  </si>
  <si>
    <t>Narco AT165 transponder</t>
  </si>
  <si>
    <t>Altitude enocder D120-P2-T</t>
  </si>
  <si>
    <t>Engine Cluster 6247-00085</t>
  </si>
  <si>
    <t>Manifold pressure Gauge</t>
  </si>
  <si>
    <t>Attitude Gyro 5000F-6</t>
  </si>
  <si>
    <t>Directional Gyro 4000D-I</t>
  </si>
  <si>
    <t>Carb Temp Gage 2A3-I</t>
  </si>
  <si>
    <t>Indicator ID-825</t>
  </si>
  <si>
    <t>Indicator ID-824</t>
  </si>
  <si>
    <t>ADF R-546</t>
  </si>
  <si>
    <t>Indicator IN-346A</t>
  </si>
  <si>
    <t>Tachometer</t>
  </si>
  <si>
    <t>Hobbs Meter</t>
  </si>
  <si>
    <t>EI UBG-16 engine monitor</t>
  </si>
  <si>
    <t>EI FP-5L fuel flow indicator</t>
  </si>
  <si>
    <t>Navomatic 300A AP controller</t>
  </si>
  <si>
    <t>Roll servo &amp; Bracket</t>
  </si>
  <si>
    <t>USB port</t>
  </si>
  <si>
    <t>Vacuum Pump</t>
  </si>
  <si>
    <t>Vacuum gauge</t>
  </si>
  <si>
    <t>Vacuum Filter, Regulator, &amp; hoses</t>
  </si>
  <si>
    <t>Installed</t>
  </si>
  <si>
    <t>GI275 ADAHRS w/ internal battery (ADI)</t>
  </si>
  <si>
    <t>GI275 ADAHRS w/ internal battery (HSI)</t>
  </si>
  <si>
    <t>GI275 base model</t>
  </si>
  <si>
    <t>GMU11 magnetometer</t>
  </si>
  <si>
    <t>GTP59 OAT probe</t>
  </si>
  <si>
    <t>GEA24 engine monitor</t>
  </si>
  <si>
    <t>Garmin GTN650xi GPS/NAV/COM</t>
  </si>
  <si>
    <t>GSB 15 - Dual Type A</t>
  </si>
  <si>
    <t>GMA 350 audio panel</t>
  </si>
  <si>
    <t>GNC255A NAV/COM</t>
  </si>
  <si>
    <t>GMC 507 AP controller</t>
  </si>
  <si>
    <t>GSA28 roll servo</t>
  </si>
  <si>
    <t>GSA28 pitch servo</t>
  </si>
  <si>
    <t>GSA28 Pitch Trim Servo</t>
  </si>
  <si>
    <t>Max gross:</t>
  </si>
  <si>
    <t>useful load:</t>
  </si>
  <si>
    <t>N7969W</t>
  </si>
  <si>
    <t>Piper</t>
  </si>
  <si>
    <t>PA-28-180</t>
  </si>
  <si>
    <t>28-2019</t>
  </si>
  <si>
    <t>Nose Wheel</t>
  </si>
  <si>
    <t>Empty weight w/unusable fuel &amp; 6 qrts oil</t>
  </si>
  <si>
    <t>weighed emtpy with zero fuel and 6qrts oil</t>
  </si>
  <si>
    <t>Less 6 quarts of oil</t>
  </si>
  <si>
    <t>Empty weight with zero fuel and 6qrts oil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</si>
</sst>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3" x14ac:knownFonts="1">
    <font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0" xfId="0" applyNumberFormat="1"/>
    <xf numFmtId="0" fontId="0" fillId="0" borderId="5" xfId="0" applyBorder="1"/>
    <xf numFmtId="0" fontId="0" fillId="0" borderId="5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0" xfId="0" applyNumberFormat="1"/>
    <xf numFmtId="0" fontId="0" fillId="0" borderId="4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6" xfId="0" applyBorder="1"/>
    <xf numFmtId="14" fontId="0" fillId="0" borderId="4" xfId="0" applyNumberFormat="1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165" fontId="0" fillId="0" borderId="0" xfId="0" applyNumberFormat="1" applyAlignment="1">
      <alignment horizontal="center"/>
    </xf>
    <xf numFmtId="2" fontId="0" fillId="0" borderId="3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left"/>
    </xf>
    <xf numFmtId="0" fontId="2" fillId="0" borderId="1" xfId="0" applyFont="1" applyBorder="1"/>
    <xf numFmtId="165" fontId="0" fillId="0" borderId="4" xfId="0" applyNumberForma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0"/>
  <sheetViews>
    <sheetView tabSelected="1" topLeftCell="A10" zoomScaleNormal="100" workbookViewId="0">
      <selection activeCell="G21" sqref="G21"/>
    </sheetView>
  </sheetViews>
  <sheetFormatPr defaultRowHeight="15" x14ac:dyDescent="0.25"/>
  <cols>
    <col min="1" max="1" width="38.42578125" customWidth="1"/>
    <col min="2" max="2" width="9.85546875" customWidth="1"/>
    <col min="3" max="3" width="12" bestFit="1" customWidth="1"/>
    <col min="4" max="4" width="9.7109375" bestFit="1" customWidth="1"/>
    <col min="5" max="5" width="17.5703125" customWidth="1"/>
    <col min="9" max="9" width="9.42578125" customWidth="1"/>
  </cols>
  <sheetData>
    <row r="1" spans="1:5" ht="18.75" x14ac:dyDescent="0.3">
      <c r="A1" s="27" t="s">
        <v>14</v>
      </c>
      <c r="B1" s="27"/>
      <c r="C1" s="27"/>
      <c r="D1" s="27"/>
      <c r="E1" s="27"/>
    </row>
    <row r="2" spans="1:5" x14ac:dyDescent="0.25">
      <c r="A2" s="3" t="s">
        <v>2</v>
      </c>
      <c r="C2" t="s">
        <v>3</v>
      </c>
      <c r="E2" s="3" t="s">
        <v>4</v>
      </c>
    </row>
    <row r="3" spans="1:5" ht="15.75" thickBot="1" x14ac:dyDescent="0.3">
      <c r="A3" s="6" t="s">
        <v>72</v>
      </c>
      <c r="B3" s="2" t="s">
        <v>73</v>
      </c>
      <c r="C3" s="2" t="s">
        <v>74</v>
      </c>
      <c r="D3" s="2"/>
      <c r="E3" s="24" t="s">
        <v>75</v>
      </c>
    </row>
    <row r="4" spans="1:5" x14ac:dyDescent="0.25">
      <c r="C4" s="3" t="s">
        <v>0</v>
      </c>
      <c r="D4" s="3" t="s">
        <v>1</v>
      </c>
      <c r="E4" s="3" t="s">
        <v>7</v>
      </c>
    </row>
    <row r="5" spans="1:5" x14ac:dyDescent="0.25">
      <c r="B5" s="8"/>
      <c r="C5" s="9" t="s">
        <v>5</v>
      </c>
      <c r="D5" s="9" t="s">
        <v>6</v>
      </c>
      <c r="E5" s="9" t="s">
        <v>8</v>
      </c>
    </row>
    <row r="6" spans="1:5" ht="15.75" thickBot="1" x14ac:dyDescent="0.3">
      <c r="A6" s="20" t="s">
        <v>78</v>
      </c>
      <c r="B6" s="19"/>
      <c r="C6" s="6"/>
      <c r="D6" s="23"/>
      <c r="E6" s="22"/>
    </row>
    <row r="7" spans="1:5" x14ac:dyDescent="0.25">
      <c r="A7" s="16"/>
      <c r="C7" s="3"/>
      <c r="D7" s="3"/>
      <c r="E7" s="11"/>
    </row>
    <row r="8" spans="1:5" x14ac:dyDescent="0.25">
      <c r="A8" s="18" t="s">
        <v>76</v>
      </c>
      <c r="B8" s="18"/>
      <c r="C8" s="3">
        <v>428</v>
      </c>
      <c r="D8" s="3">
        <v>34.4</v>
      </c>
      <c r="E8" s="21">
        <f>C8*D8</f>
        <v>14723.199999999999</v>
      </c>
    </row>
    <row r="9" spans="1:5" x14ac:dyDescent="0.25">
      <c r="C9" s="3"/>
      <c r="D9" s="3"/>
      <c r="E9" s="21"/>
    </row>
    <row r="10" spans="1:5" x14ac:dyDescent="0.25">
      <c r="A10" t="s">
        <v>19</v>
      </c>
      <c r="C10" s="3">
        <v>459</v>
      </c>
      <c r="D10" s="3">
        <v>109.6</v>
      </c>
      <c r="E10" s="21">
        <f>C10*D10</f>
        <v>50306.399999999994</v>
      </c>
    </row>
    <row r="11" spans="1:5" x14ac:dyDescent="0.25">
      <c r="C11" s="3"/>
      <c r="D11" s="3"/>
      <c r="E11" s="21"/>
    </row>
    <row r="12" spans="1:5" x14ac:dyDescent="0.25">
      <c r="A12" t="s">
        <v>20</v>
      </c>
      <c r="C12" s="3">
        <v>473</v>
      </c>
      <c r="D12" s="3">
        <v>109.6</v>
      </c>
      <c r="E12" s="21">
        <f>C12*D12</f>
        <v>51840.799999999996</v>
      </c>
    </row>
    <row r="13" spans="1:5" x14ac:dyDescent="0.25">
      <c r="A13" s="18"/>
      <c r="B13" s="18"/>
      <c r="C13" s="3"/>
      <c r="D13" s="3"/>
      <c r="E13" s="21"/>
    </row>
    <row r="14" spans="1:5" x14ac:dyDescent="0.25">
      <c r="A14" s="18"/>
      <c r="B14" s="18"/>
      <c r="C14" s="3"/>
      <c r="D14" s="3"/>
      <c r="E14" s="21"/>
    </row>
    <row r="15" spans="1:5" x14ac:dyDescent="0.25">
      <c r="A15" s="4" t="s">
        <v>77</v>
      </c>
      <c r="B15" s="4" t="s">
        <v>9</v>
      </c>
      <c r="C15" s="5">
        <f>C6+SUM(C7:C14)</f>
        <v>1360</v>
      </c>
      <c r="D15" s="12">
        <f>E15/C15</f>
        <v>85.934117647058812</v>
      </c>
      <c r="E15" s="10">
        <f>E6+SUM(E7:E14)</f>
        <v>116870.39999999999</v>
      </c>
    </row>
    <row r="16" spans="1:5" x14ac:dyDescent="0.25">
      <c r="E16" s="3"/>
    </row>
    <row r="17" spans="1:5" x14ac:dyDescent="0.25">
      <c r="E17" s="3"/>
    </row>
    <row r="18" spans="1:5" ht="15.75" thickBot="1" x14ac:dyDescent="0.3">
      <c r="A18" s="20" t="s">
        <v>80</v>
      </c>
      <c r="C18">
        <f>C15</f>
        <v>1360</v>
      </c>
      <c r="D18" s="13">
        <f>D15</f>
        <v>85.934117647058812</v>
      </c>
      <c r="E18" s="11">
        <f>E15</f>
        <v>116870.39999999999</v>
      </c>
    </row>
    <row r="19" spans="1:5" x14ac:dyDescent="0.25">
      <c r="D19" s="7"/>
      <c r="E19" s="3"/>
    </row>
    <row r="20" spans="1:5" x14ac:dyDescent="0.25">
      <c r="A20" t="s">
        <v>79</v>
      </c>
      <c r="C20">
        <v>-10.56</v>
      </c>
      <c r="D20" s="7">
        <v>32.5</v>
      </c>
      <c r="E20" s="3">
        <f t="shared" ref="E20" si="0">C20*D20</f>
        <v>-343.2</v>
      </c>
    </row>
    <row r="21" spans="1:5" x14ac:dyDescent="0.25">
      <c r="D21" s="7"/>
      <c r="E21" s="3"/>
    </row>
    <row r="22" spans="1:5" x14ac:dyDescent="0.25">
      <c r="C22">
        <f>C18+SUM(C19:C21)</f>
        <v>1349.44</v>
      </c>
      <c r="D22" s="7">
        <f>E22/C22</f>
        <v>86.860920085368733</v>
      </c>
      <c r="E22" s="11">
        <f>E18-SUM(E19:E20)</f>
        <v>117213.59999999999</v>
      </c>
    </row>
    <row r="23" spans="1:5" x14ac:dyDescent="0.25">
      <c r="E23" s="3"/>
    </row>
    <row r="24" spans="1:5" x14ac:dyDescent="0.25">
      <c r="A24" t="s">
        <v>10</v>
      </c>
      <c r="D24">
        <f>C22</f>
        <v>1349.44</v>
      </c>
      <c r="E24" s="3" t="s">
        <v>5</v>
      </c>
    </row>
    <row r="25" spans="1:5" x14ac:dyDescent="0.25">
      <c r="A25" t="s">
        <v>11</v>
      </c>
      <c r="D25" s="13">
        <f>D22</f>
        <v>86.860920085368733</v>
      </c>
      <c r="E25" s="3" t="s">
        <v>6</v>
      </c>
    </row>
    <row r="26" spans="1:5" x14ac:dyDescent="0.25">
      <c r="A26" t="s">
        <v>12</v>
      </c>
      <c r="D26" s="7">
        <f>E22</f>
        <v>117213.59999999999</v>
      </c>
      <c r="E26" s="3" t="s">
        <v>8</v>
      </c>
    </row>
    <row r="27" spans="1:5" x14ac:dyDescent="0.25">
      <c r="D27" s="7"/>
    </row>
    <row r="28" spans="1:5" x14ac:dyDescent="0.25">
      <c r="B28" s="15" t="s">
        <v>70</v>
      </c>
      <c r="C28">
        <v>2400</v>
      </c>
      <c r="D28" s="7"/>
    </row>
    <row r="29" spans="1:5" x14ac:dyDescent="0.25">
      <c r="B29" s="15" t="s">
        <v>71</v>
      </c>
      <c r="C29">
        <f>C28-C15</f>
        <v>1040</v>
      </c>
      <c r="D29" s="7"/>
    </row>
    <row r="30" spans="1:5" x14ac:dyDescent="0.25">
      <c r="D30" s="7"/>
    </row>
    <row r="31" spans="1:5" x14ac:dyDescent="0.25">
      <c r="D31" s="7"/>
    </row>
    <row r="32" spans="1:5" x14ac:dyDescent="0.25">
      <c r="A32" t="s">
        <v>16</v>
      </c>
    </row>
    <row r="33" spans="1:5" x14ac:dyDescent="0.25">
      <c r="A33" t="s">
        <v>13</v>
      </c>
    </row>
    <row r="35" spans="1:5" x14ac:dyDescent="0.25">
      <c r="A35" s="1" t="s">
        <v>18</v>
      </c>
      <c r="B35" s="1"/>
      <c r="C35" s="1"/>
      <c r="D35" s="1"/>
      <c r="E35" s="1"/>
    </row>
    <row r="36" spans="1:5" x14ac:dyDescent="0.25">
      <c r="B36" s="4"/>
      <c r="C36" s="14" t="s">
        <v>15</v>
      </c>
      <c r="D36" s="17">
        <v>45807</v>
      </c>
      <c r="E36" s="14"/>
    </row>
    <row r="37" spans="1:5" x14ac:dyDescent="0.25">
      <c r="A37" s="8" t="s">
        <v>17</v>
      </c>
      <c r="C37" s="15"/>
      <c r="E37" s="15"/>
    </row>
    <row r="38" spans="1:5" x14ac:dyDescent="0.25">
      <c r="A38" s="28"/>
      <c r="B38" s="28"/>
      <c r="C38" s="28"/>
      <c r="D38" s="28"/>
      <c r="E38" s="28"/>
    </row>
    <row r="39" spans="1:5" x14ac:dyDescent="0.25">
      <c r="A39" s="29"/>
      <c r="B39" s="29"/>
      <c r="C39" s="29"/>
      <c r="D39" s="29"/>
      <c r="E39" s="29"/>
    </row>
    <row r="40" spans="1:5" x14ac:dyDescent="0.25">
      <c r="A40" s="29"/>
      <c r="B40" s="29"/>
      <c r="C40" s="29"/>
      <c r="D40" s="29"/>
      <c r="E40" s="29"/>
    </row>
  </sheetData>
  <mergeCells count="4">
    <mergeCell ref="A1:E1"/>
    <mergeCell ref="A38:E38"/>
    <mergeCell ref="A39:E39"/>
    <mergeCell ref="A40:E4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F62E1-6D4A-402D-BC3B-2371EE3C6CB5}">
  <sheetPr>
    <pageSetUpPr fitToPage="1"/>
  </sheetPr>
  <dimension ref="A1:E55"/>
  <sheetViews>
    <sheetView topLeftCell="A43" workbookViewId="0">
      <selection sqref="A1:E50"/>
    </sheetView>
  </sheetViews>
  <sheetFormatPr defaultRowHeight="15" x14ac:dyDescent="0.25"/>
  <cols>
    <col min="1" max="1" width="31.85546875" bestFit="1" customWidth="1"/>
    <col min="2" max="2" width="11.5703125" customWidth="1"/>
    <col min="3" max="3" width="13" customWidth="1"/>
    <col min="4" max="4" width="11.140625" bestFit="1" customWidth="1"/>
    <col min="5" max="5" width="15.140625" customWidth="1"/>
  </cols>
  <sheetData>
    <row r="1" spans="1:5" ht="18.75" x14ac:dyDescent="0.3">
      <c r="A1" s="27" t="s">
        <v>22</v>
      </c>
      <c r="B1" s="27"/>
      <c r="C1" s="27"/>
      <c r="D1" s="27"/>
      <c r="E1" s="27"/>
    </row>
    <row r="2" spans="1:5" x14ac:dyDescent="0.25">
      <c r="A2" s="3" t="s">
        <v>2</v>
      </c>
      <c r="C2" t="s">
        <v>3</v>
      </c>
      <c r="E2" t="s">
        <v>4</v>
      </c>
    </row>
    <row r="3" spans="1:5" ht="15.75" thickBot="1" x14ac:dyDescent="0.3">
      <c r="A3" s="6" t="s">
        <v>21</v>
      </c>
      <c r="B3" s="2" t="s">
        <v>23</v>
      </c>
      <c r="C3" s="2" t="s">
        <v>24</v>
      </c>
      <c r="D3" s="2"/>
      <c r="E3" s="24">
        <v>18267080</v>
      </c>
    </row>
    <row r="4" spans="1:5" x14ac:dyDescent="0.25">
      <c r="C4" s="3" t="s">
        <v>0</v>
      </c>
      <c r="D4" s="3" t="s">
        <v>1</v>
      </c>
      <c r="E4" s="3" t="s">
        <v>7</v>
      </c>
    </row>
    <row r="5" spans="1:5" x14ac:dyDescent="0.25">
      <c r="B5" s="8"/>
      <c r="C5" s="9" t="s">
        <v>5</v>
      </c>
      <c r="D5" s="9" t="s">
        <v>6</v>
      </c>
      <c r="E5" s="9" t="s">
        <v>8</v>
      </c>
    </row>
    <row r="6" spans="1:5" ht="15.75" thickBot="1" x14ac:dyDescent="0.3">
      <c r="A6" s="25" t="s">
        <v>25</v>
      </c>
      <c r="B6" s="19" t="s">
        <v>26</v>
      </c>
      <c r="C6" s="6">
        <v>1813.39</v>
      </c>
      <c r="D6" s="22">
        <f>E6/C6</f>
        <v>35.439227082977183</v>
      </c>
      <c r="E6" s="22">
        <v>64265.14</v>
      </c>
    </row>
    <row r="7" spans="1:5" x14ac:dyDescent="0.25">
      <c r="A7" s="16" t="s">
        <v>27</v>
      </c>
      <c r="C7" s="3"/>
      <c r="D7" s="3"/>
      <c r="E7" s="11"/>
    </row>
    <row r="8" spans="1:5" x14ac:dyDescent="0.25">
      <c r="A8" s="30" t="s">
        <v>28</v>
      </c>
      <c r="B8" s="30"/>
      <c r="C8" s="3">
        <v>-3.9</v>
      </c>
      <c r="D8" s="3">
        <v>16</v>
      </c>
      <c r="E8" s="3">
        <f t="shared" ref="E8:E50" si="0">C8*D8</f>
        <v>-62.4</v>
      </c>
    </row>
    <row r="9" spans="1:5" x14ac:dyDescent="0.25">
      <c r="A9" s="18" t="s">
        <v>29</v>
      </c>
      <c r="B9" s="18"/>
      <c r="C9" s="3">
        <v>-2</v>
      </c>
      <c r="D9" s="3">
        <v>16</v>
      </c>
      <c r="E9" s="3">
        <f t="shared" si="0"/>
        <v>-32</v>
      </c>
    </row>
    <row r="10" spans="1:5" x14ac:dyDescent="0.25">
      <c r="A10" s="18" t="s">
        <v>30</v>
      </c>
      <c r="B10" s="18"/>
      <c r="C10" s="3">
        <v>-0.34</v>
      </c>
      <c r="D10" s="3">
        <v>15</v>
      </c>
      <c r="E10" s="3">
        <f t="shared" si="0"/>
        <v>-5.1000000000000005</v>
      </c>
    </row>
    <row r="11" spans="1:5" x14ac:dyDescent="0.25">
      <c r="A11" s="18" t="s">
        <v>31</v>
      </c>
      <c r="B11" s="18"/>
      <c r="C11" s="3">
        <v>-1</v>
      </c>
      <c r="D11" s="3">
        <v>16</v>
      </c>
      <c r="E11" s="3">
        <f t="shared" si="0"/>
        <v>-16</v>
      </c>
    </row>
    <row r="12" spans="1:5" x14ac:dyDescent="0.25">
      <c r="A12" s="18" t="s">
        <v>32</v>
      </c>
      <c r="B12" s="18"/>
      <c r="C12" s="3">
        <v>-7.7</v>
      </c>
      <c r="D12" s="3">
        <v>16</v>
      </c>
      <c r="E12" s="3">
        <f t="shared" si="0"/>
        <v>-123.2</v>
      </c>
    </row>
    <row r="13" spans="1:5" x14ac:dyDescent="0.25">
      <c r="A13" s="18" t="s">
        <v>33</v>
      </c>
      <c r="B13" s="18"/>
      <c r="C13" s="3">
        <v>-7.7</v>
      </c>
      <c r="D13" s="3">
        <v>16</v>
      </c>
      <c r="E13" s="3">
        <f t="shared" si="0"/>
        <v>-123.2</v>
      </c>
    </row>
    <row r="14" spans="1:5" x14ac:dyDescent="0.25">
      <c r="A14" s="18" t="s">
        <v>34</v>
      </c>
      <c r="B14" s="18"/>
      <c r="C14" s="3">
        <v>-1.8</v>
      </c>
      <c r="D14" s="3">
        <v>16</v>
      </c>
      <c r="E14" s="3">
        <f t="shared" si="0"/>
        <v>-28.8</v>
      </c>
    </row>
    <row r="15" spans="1:5" x14ac:dyDescent="0.25">
      <c r="A15" s="18" t="s">
        <v>35</v>
      </c>
      <c r="B15" s="18"/>
      <c r="C15" s="3">
        <v>-1.2</v>
      </c>
      <c r="D15" s="3">
        <v>16</v>
      </c>
      <c r="E15" s="3">
        <f t="shared" si="0"/>
        <v>-19.2</v>
      </c>
    </row>
    <row r="16" spans="1:5" x14ac:dyDescent="0.25">
      <c r="A16" s="18" t="s">
        <v>36</v>
      </c>
      <c r="B16" s="18"/>
      <c r="C16" s="3">
        <v>-1.5</v>
      </c>
      <c r="D16" s="3">
        <v>16</v>
      </c>
      <c r="E16" s="3">
        <f t="shared" si="0"/>
        <v>-24</v>
      </c>
    </row>
    <row r="17" spans="1:5" x14ac:dyDescent="0.25">
      <c r="A17" s="18" t="s">
        <v>37</v>
      </c>
      <c r="B17" s="18"/>
      <c r="C17" s="3">
        <v>-0.9</v>
      </c>
      <c r="D17" s="3">
        <v>16</v>
      </c>
      <c r="E17" s="3">
        <f>C17*D17</f>
        <v>-14.4</v>
      </c>
    </row>
    <row r="18" spans="1:5" x14ac:dyDescent="0.25">
      <c r="A18" s="18" t="s">
        <v>38</v>
      </c>
      <c r="B18" s="18"/>
      <c r="C18" s="3">
        <v>-1.8</v>
      </c>
      <c r="D18" s="3">
        <v>16</v>
      </c>
      <c r="E18" s="3">
        <f t="shared" si="0"/>
        <v>-28.8</v>
      </c>
    </row>
    <row r="19" spans="1:5" x14ac:dyDescent="0.25">
      <c r="A19" s="18" t="s">
        <v>39</v>
      </c>
      <c r="B19" s="18"/>
      <c r="C19" s="3">
        <v>-2.6</v>
      </c>
      <c r="D19" s="3">
        <v>16</v>
      </c>
      <c r="E19" s="3">
        <f t="shared" si="0"/>
        <v>-41.6</v>
      </c>
    </row>
    <row r="20" spans="1:5" x14ac:dyDescent="0.25">
      <c r="A20" s="18" t="s">
        <v>40</v>
      </c>
      <c r="B20" s="18"/>
      <c r="C20" s="3">
        <v>-0.5</v>
      </c>
      <c r="D20" s="3">
        <v>16</v>
      </c>
      <c r="E20" s="3">
        <f t="shared" si="0"/>
        <v>-8</v>
      </c>
    </row>
    <row r="21" spans="1:5" x14ac:dyDescent="0.25">
      <c r="A21" s="18" t="s">
        <v>41</v>
      </c>
      <c r="B21" s="18"/>
      <c r="C21" s="3">
        <v>-1</v>
      </c>
      <c r="D21" s="3">
        <v>16</v>
      </c>
      <c r="E21" s="3">
        <f t="shared" si="0"/>
        <v>-16</v>
      </c>
    </row>
    <row r="22" spans="1:5" x14ac:dyDescent="0.25">
      <c r="A22" s="18" t="s">
        <v>42</v>
      </c>
      <c r="B22" s="18"/>
      <c r="C22" s="3">
        <v>-0.9</v>
      </c>
      <c r="D22" s="3">
        <v>16</v>
      </c>
      <c r="E22" s="3">
        <f t="shared" si="0"/>
        <v>-14.4</v>
      </c>
    </row>
    <row r="23" spans="1:5" x14ac:dyDescent="0.25">
      <c r="A23" s="18" t="s">
        <v>43</v>
      </c>
      <c r="B23" s="18"/>
      <c r="C23" s="3">
        <v>-3.2</v>
      </c>
      <c r="D23" s="3">
        <v>16</v>
      </c>
      <c r="E23" s="3">
        <f t="shared" si="0"/>
        <v>-51.2</v>
      </c>
    </row>
    <row r="24" spans="1:5" x14ac:dyDescent="0.25">
      <c r="A24" s="18" t="s">
        <v>44</v>
      </c>
      <c r="B24" s="18"/>
      <c r="C24" s="3">
        <v>-1</v>
      </c>
      <c r="D24" s="3">
        <v>16</v>
      </c>
      <c r="E24" s="3">
        <f t="shared" si="0"/>
        <v>-16</v>
      </c>
    </row>
    <row r="25" spans="1:5" x14ac:dyDescent="0.25">
      <c r="A25" s="18" t="s">
        <v>45</v>
      </c>
      <c r="B25" s="18"/>
      <c r="C25" s="3">
        <v>-1</v>
      </c>
      <c r="D25" s="3">
        <v>16</v>
      </c>
      <c r="E25" s="3">
        <f t="shared" si="0"/>
        <v>-16</v>
      </c>
    </row>
    <row r="26" spans="1:5" x14ac:dyDescent="0.25">
      <c r="A26" s="18" t="s">
        <v>46</v>
      </c>
      <c r="B26" s="18"/>
      <c r="C26" s="3">
        <v>-0.1</v>
      </c>
      <c r="D26" s="3">
        <v>16</v>
      </c>
      <c r="E26" s="3">
        <f t="shared" si="0"/>
        <v>-1.6</v>
      </c>
    </row>
    <row r="27" spans="1:5" x14ac:dyDescent="0.25">
      <c r="A27" s="18" t="s">
        <v>47</v>
      </c>
      <c r="B27" s="18"/>
      <c r="C27" s="3">
        <v>-1.3</v>
      </c>
      <c r="D27" s="3">
        <v>16</v>
      </c>
      <c r="E27" s="3">
        <f t="shared" si="0"/>
        <v>-20.8</v>
      </c>
    </row>
    <row r="28" spans="1:5" x14ac:dyDescent="0.25">
      <c r="A28" s="18" t="s">
        <v>48</v>
      </c>
      <c r="B28" s="18"/>
      <c r="C28" s="3">
        <v>-0.69</v>
      </c>
      <c r="D28" s="3">
        <v>16</v>
      </c>
      <c r="E28" s="3">
        <f t="shared" si="0"/>
        <v>-11.04</v>
      </c>
    </row>
    <row r="29" spans="1:5" x14ac:dyDescent="0.25">
      <c r="A29" s="18" t="s">
        <v>49</v>
      </c>
      <c r="B29" s="18"/>
      <c r="C29" s="3">
        <v>-1.8</v>
      </c>
      <c r="D29" s="3">
        <v>16</v>
      </c>
      <c r="E29" s="3">
        <f t="shared" si="0"/>
        <v>-28.8</v>
      </c>
    </row>
    <row r="30" spans="1:5" x14ac:dyDescent="0.25">
      <c r="A30" s="18" t="s">
        <v>50</v>
      </c>
      <c r="B30" s="18"/>
      <c r="C30" s="3">
        <v>-4</v>
      </c>
      <c r="D30" s="3">
        <v>42</v>
      </c>
      <c r="E30" s="3">
        <f t="shared" si="0"/>
        <v>-168</v>
      </c>
    </row>
    <row r="31" spans="1:5" x14ac:dyDescent="0.25">
      <c r="A31" s="18" t="s">
        <v>51</v>
      </c>
      <c r="B31" s="18"/>
      <c r="C31" s="3">
        <v>-0.1</v>
      </c>
      <c r="D31" s="3">
        <v>16</v>
      </c>
      <c r="E31" s="3">
        <f t="shared" si="0"/>
        <v>-1.6</v>
      </c>
    </row>
    <row r="32" spans="1:5" x14ac:dyDescent="0.25">
      <c r="A32" s="18" t="s">
        <v>52</v>
      </c>
      <c r="B32" s="18"/>
      <c r="C32" s="3">
        <v>-2</v>
      </c>
      <c r="D32" s="3">
        <v>-5</v>
      </c>
      <c r="E32" s="3">
        <f t="shared" si="0"/>
        <v>10</v>
      </c>
    </row>
    <row r="33" spans="1:5" x14ac:dyDescent="0.25">
      <c r="A33" s="18" t="s">
        <v>53</v>
      </c>
      <c r="B33" s="18"/>
      <c r="C33" s="3">
        <v>-0.1</v>
      </c>
      <c r="D33" s="3">
        <v>16</v>
      </c>
      <c r="E33" s="3">
        <f t="shared" si="0"/>
        <v>-1.6</v>
      </c>
    </row>
    <row r="34" spans="1:5" x14ac:dyDescent="0.25">
      <c r="A34" s="18" t="s">
        <v>54</v>
      </c>
      <c r="B34" s="18"/>
      <c r="C34" s="3">
        <v>-0.5</v>
      </c>
      <c r="D34" s="3">
        <v>16</v>
      </c>
      <c r="E34" s="3">
        <f t="shared" si="0"/>
        <v>-8</v>
      </c>
    </row>
    <row r="35" spans="1:5" x14ac:dyDescent="0.25">
      <c r="A35" s="18"/>
      <c r="B35" s="18"/>
      <c r="C35" s="3"/>
      <c r="D35" s="3"/>
      <c r="E35" s="3"/>
    </row>
    <row r="36" spans="1:5" x14ac:dyDescent="0.25">
      <c r="A36" s="18" t="s">
        <v>55</v>
      </c>
      <c r="B36" s="18"/>
      <c r="C36" s="3"/>
      <c r="D36" s="3"/>
      <c r="E36" s="3"/>
    </row>
    <row r="37" spans="1:5" x14ac:dyDescent="0.25">
      <c r="A37" s="31" t="s">
        <v>56</v>
      </c>
      <c r="B37" s="31"/>
      <c r="C37" s="3">
        <v>2.88</v>
      </c>
      <c r="D37" s="3">
        <v>16</v>
      </c>
      <c r="E37" s="3">
        <f t="shared" si="0"/>
        <v>46.08</v>
      </c>
    </row>
    <row r="38" spans="1:5" x14ac:dyDescent="0.25">
      <c r="A38" s="31" t="s">
        <v>57</v>
      </c>
      <c r="B38" s="31"/>
      <c r="C38" s="3">
        <v>2.88</v>
      </c>
      <c r="D38" s="3">
        <v>16</v>
      </c>
      <c r="E38" s="3">
        <f t="shared" si="0"/>
        <v>46.08</v>
      </c>
    </row>
    <row r="39" spans="1:5" x14ac:dyDescent="0.25">
      <c r="A39" s="18" t="s">
        <v>58</v>
      </c>
      <c r="B39" s="18"/>
      <c r="C39" s="3">
        <v>2.2000000000000002</v>
      </c>
      <c r="D39" s="3">
        <v>16</v>
      </c>
      <c r="E39" s="3">
        <f t="shared" si="0"/>
        <v>35.200000000000003</v>
      </c>
    </row>
    <row r="40" spans="1:5" x14ac:dyDescent="0.25">
      <c r="A40" s="18" t="s">
        <v>59</v>
      </c>
      <c r="B40" s="18"/>
      <c r="C40" s="3">
        <v>0.5</v>
      </c>
      <c r="D40" s="3">
        <v>38</v>
      </c>
      <c r="E40" s="3">
        <f t="shared" si="0"/>
        <v>19</v>
      </c>
    </row>
    <row r="41" spans="1:5" x14ac:dyDescent="0.25">
      <c r="A41" s="18" t="s">
        <v>60</v>
      </c>
      <c r="B41" s="18"/>
      <c r="C41" s="3">
        <v>0.25</v>
      </c>
      <c r="D41" s="3">
        <v>36</v>
      </c>
      <c r="E41" s="3">
        <f t="shared" si="0"/>
        <v>9</v>
      </c>
    </row>
    <row r="42" spans="1:5" x14ac:dyDescent="0.25">
      <c r="A42" s="18" t="s">
        <v>61</v>
      </c>
      <c r="B42" s="18"/>
      <c r="C42" s="3">
        <v>1.6</v>
      </c>
      <c r="D42" s="3">
        <v>12</v>
      </c>
      <c r="E42" s="3">
        <f t="shared" si="0"/>
        <v>19.200000000000003</v>
      </c>
    </row>
    <row r="43" spans="1:5" x14ac:dyDescent="0.25">
      <c r="A43" s="18" t="s">
        <v>62</v>
      </c>
      <c r="B43" s="18"/>
      <c r="C43" s="3">
        <v>5.5</v>
      </c>
      <c r="D43" s="3">
        <v>16</v>
      </c>
      <c r="E43" s="3">
        <f t="shared" si="0"/>
        <v>88</v>
      </c>
    </row>
    <row r="44" spans="1:5" x14ac:dyDescent="0.25">
      <c r="A44" s="30" t="s">
        <v>63</v>
      </c>
      <c r="B44" s="30"/>
      <c r="C44" s="3">
        <v>0.17</v>
      </c>
      <c r="D44" s="3">
        <v>16</v>
      </c>
      <c r="E44" s="3">
        <f t="shared" si="0"/>
        <v>2.72</v>
      </c>
    </row>
    <row r="45" spans="1:5" x14ac:dyDescent="0.25">
      <c r="A45" s="18" t="s">
        <v>64</v>
      </c>
      <c r="C45" s="3">
        <v>2.4</v>
      </c>
      <c r="D45" s="3">
        <v>16</v>
      </c>
      <c r="E45" s="3">
        <f t="shared" si="0"/>
        <v>38.4</v>
      </c>
    </row>
    <row r="46" spans="1:5" x14ac:dyDescent="0.25">
      <c r="A46" s="18" t="s">
        <v>65</v>
      </c>
      <c r="C46" s="3">
        <v>4</v>
      </c>
      <c r="D46" s="3">
        <v>16</v>
      </c>
      <c r="E46" s="3">
        <f t="shared" si="0"/>
        <v>64</v>
      </c>
    </row>
    <row r="47" spans="1:5" x14ac:dyDescent="0.25">
      <c r="A47" s="18" t="s">
        <v>66</v>
      </c>
      <c r="C47" s="3">
        <v>1</v>
      </c>
      <c r="D47" s="3">
        <v>16</v>
      </c>
      <c r="E47" s="3">
        <f t="shared" si="0"/>
        <v>16</v>
      </c>
    </row>
    <row r="48" spans="1:5" x14ac:dyDescent="0.25">
      <c r="A48" s="18" t="s">
        <v>67</v>
      </c>
      <c r="C48" s="3">
        <v>1.8</v>
      </c>
      <c r="D48" s="3">
        <v>42</v>
      </c>
      <c r="E48" s="3">
        <f t="shared" si="0"/>
        <v>75.600000000000009</v>
      </c>
    </row>
    <row r="49" spans="1:5" x14ac:dyDescent="0.25">
      <c r="A49" s="18" t="s">
        <v>68</v>
      </c>
      <c r="C49" s="3">
        <v>2</v>
      </c>
      <c r="D49" s="3">
        <v>116</v>
      </c>
      <c r="E49" s="3">
        <f t="shared" si="0"/>
        <v>232</v>
      </c>
    </row>
    <row r="50" spans="1:5" x14ac:dyDescent="0.25">
      <c r="A50" s="18" t="s">
        <v>69</v>
      </c>
      <c r="C50" s="3">
        <v>1.8</v>
      </c>
      <c r="D50" s="3">
        <v>128</v>
      </c>
      <c r="E50" s="3">
        <f t="shared" si="0"/>
        <v>230.4</v>
      </c>
    </row>
    <row r="51" spans="1:5" x14ac:dyDescent="0.25">
      <c r="A51" s="18"/>
      <c r="C51" s="3"/>
      <c r="D51" s="3"/>
      <c r="E51" s="11"/>
    </row>
    <row r="52" spans="1:5" x14ac:dyDescent="0.25">
      <c r="A52" s="4"/>
      <c r="B52" s="4" t="s">
        <v>9</v>
      </c>
      <c r="C52" s="26">
        <f>C6+SUM(C7:C51)</f>
        <v>1791.74</v>
      </c>
      <c r="D52" s="12">
        <f>E52/C52</f>
        <v>35.895319633428961</v>
      </c>
      <c r="E52" s="10">
        <f>E6+SUM(E7:E51)</f>
        <v>64315.08</v>
      </c>
    </row>
    <row r="53" spans="1:5" x14ac:dyDescent="0.25">
      <c r="A53" s="28"/>
      <c r="B53" s="28"/>
      <c r="C53" s="28"/>
      <c r="D53" s="28"/>
      <c r="E53" s="28"/>
    </row>
    <row r="54" spans="1:5" x14ac:dyDescent="0.25">
      <c r="A54" s="29"/>
      <c r="B54" s="29"/>
      <c r="C54" s="29"/>
      <c r="D54" s="29"/>
      <c r="E54" s="29"/>
    </row>
    <row r="55" spans="1:5" x14ac:dyDescent="0.25">
      <c r="A55" s="29"/>
      <c r="B55" s="29"/>
      <c r="C55" s="29"/>
      <c r="D55" s="29"/>
      <c r="E55" s="29"/>
    </row>
  </sheetData>
  <mergeCells count="8">
    <mergeCell ref="A53:E53"/>
    <mergeCell ref="A54:E54"/>
    <mergeCell ref="A55:E55"/>
    <mergeCell ref="A1:E1"/>
    <mergeCell ref="A8:B8"/>
    <mergeCell ref="A37:B37"/>
    <mergeCell ref="A38:B38"/>
    <mergeCell ref="A44:B44"/>
  </mergeCells>
  <pageMargins left="0.7" right="0.7" top="0.75" bottom="0.75" header="0.3" footer="0.3"/>
  <pageSetup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equipment list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Mario Filice</cp:lastModifiedBy>
  <cp:lastPrinted>2025-03-25T10:52:24Z</cp:lastPrinted>
  <dcterms:created xsi:type="dcterms:W3CDTF">2014-09-24T17:32:21Z</dcterms:created>
  <dcterms:modified xsi:type="dcterms:W3CDTF">2025-05-30T18:35:12Z</dcterms:modified>
</cp:coreProperties>
</file>